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50" windowWidth="12015" windowHeight="5910" tabRatio="815" activeTab="0"/>
  </bookViews>
  <sheets>
    <sheet name="Итоговая" sheetId="1" r:id="rId1"/>
  </sheets>
  <definedNames>
    <definedName name="_xlnm.Print_Area" localSheetId="0">'Итоговая'!$A$1:$L$36</definedName>
  </definedNames>
  <calcPr fullCalcOnLoad="1"/>
</workbook>
</file>

<file path=xl/sharedStrings.xml><?xml version="1.0" encoding="utf-8"?>
<sst xmlns="http://schemas.openxmlformats.org/spreadsheetml/2006/main" count="27" uniqueCount="27">
  <si>
    <t>Муниципальные образования</t>
  </si>
  <si>
    <t>Излучинск</t>
  </si>
  <si>
    <t>Новоаганск</t>
  </si>
  <si>
    <t>Аган</t>
  </si>
  <si>
    <t>Ларьяк</t>
  </si>
  <si>
    <t>Покур</t>
  </si>
  <si>
    <t>Вата</t>
  </si>
  <si>
    <t>Зайцева Речка</t>
  </si>
  <si>
    <t>Ваховск</t>
  </si>
  <si>
    <t>Итого по поселениям</t>
  </si>
  <si>
    <t>1 часть дотации</t>
  </si>
  <si>
    <t>2 часть дотации</t>
  </si>
  <si>
    <t>в том числе</t>
  </si>
  <si>
    <t>из них</t>
  </si>
  <si>
    <t>Оценка доходных возможностей, всего, тыс. руб.</t>
  </si>
  <si>
    <t>Оценка расходных потребностей (с учетом делегированных полномочий) ,тыс. руб.</t>
  </si>
  <si>
    <t>Общий объем межбюджетных трансфертов , тыс. руб.</t>
  </si>
  <si>
    <t>Дефицит бюджета, тыс. руб.</t>
  </si>
  <si>
    <t>Иные МБТ целевого назначения</t>
  </si>
  <si>
    <t>МБТ из окружного бюджета</t>
  </si>
  <si>
    <t>на решение вопросов местного значения поселений, передаваемых на исполнение району</t>
  </si>
  <si>
    <t>Дотация на сбалансированность</t>
  </si>
  <si>
    <t>Т.П. Феоктистова</t>
  </si>
  <si>
    <t xml:space="preserve">Начальник отдела межбюджетных трансфертов </t>
  </si>
  <si>
    <t>и сводного планирования департамента финансов</t>
  </si>
  <si>
    <t>Расчет дотации на поддержку мер по обеспечению сбалансированности бюджетов поселений  на 2019 год</t>
  </si>
  <si>
    <t>(с учетом изменений по решению Думы №381 от 14.01.2019)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</si>
</sst>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MS Sans Serif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1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/>
    </xf>
    <xf numFmtId="172" fontId="6" fillId="0" borderId="12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172" fontId="7" fillId="0" borderId="12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172" fontId="43" fillId="0" borderId="0" xfId="0" applyNumberFormat="1" applyFont="1" applyFill="1" applyAlignment="1">
      <alignment/>
    </xf>
    <xf numFmtId="172" fontId="0" fillId="0" borderId="12" xfId="0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172" fontId="8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2" fontId="4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wn-reg-rev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олнцестояние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zoomScalePageLayoutView="0" workbookViewId="0" topLeftCell="A1">
      <selection activeCell="E13" sqref="E13"/>
    </sheetView>
  </sheetViews>
  <sheetFormatPr defaultColWidth="9.00390625" defaultRowHeight="12.75"/>
  <cols>
    <col min="1" max="1" width="3.375" style="3" customWidth="1"/>
    <col min="2" max="2" width="21.75390625" style="1" customWidth="1"/>
    <col min="3" max="3" width="10.875" style="3" customWidth="1"/>
    <col min="4" max="4" width="12.25390625" style="3" customWidth="1"/>
    <col min="5" max="5" width="10.75390625" style="3" customWidth="1"/>
    <col min="6" max="6" width="12.75390625" style="3" customWidth="1"/>
    <col min="7" max="7" width="9.125" style="3" customWidth="1"/>
    <col min="8" max="8" width="10.625" style="3" customWidth="1"/>
    <col min="9" max="9" width="12.375" style="3" customWidth="1"/>
    <col min="10" max="10" width="11.375" style="3" customWidth="1"/>
    <col min="11" max="11" width="10.375" style="3" customWidth="1"/>
    <col min="12" max="12" width="12.625" style="3" customWidth="1"/>
    <col min="13" max="13" width="9.125" style="3" customWidth="1"/>
    <col min="14" max="14" width="14.25390625" style="3" customWidth="1"/>
    <col min="15" max="15" width="9.125" style="3" customWidth="1"/>
    <col min="16" max="16" width="14.125" style="3" customWidth="1"/>
    <col min="17" max="16384" width="9.125" style="3" customWidth="1"/>
  </cols>
  <sheetData>
    <row r="1" ht="12.75">
      <c r="B1" s="2"/>
    </row>
    <row r="2" spans="2:12" ht="38.25" customHeight="1">
      <c r="B2" s="34" t="s">
        <v>25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2:12" ht="18.75">
      <c r="B3" s="16"/>
      <c r="C3" s="35" t="s">
        <v>26</v>
      </c>
      <c r="D3" s="35"/>
      <c r="E3" s="35"/>
      <c r="F3" s="35"/>
      <c r="G3" s="35"/>
      <c r="H3" s="35"/>
      <c r="I3" s="35"/>
      <c r="J3" s="17"/>
      <c r="K3" s="16"/>
      <c r="L3" s="16"/>
    </row>
    <row r="4" ht="12.75">
      <c r="B4" s="2"/>
    </row>
    <row r="5" spans="1:12" ht="43.5" customHeight="1">
      <c r="A5" s="30"/>
      <c r="B5" s="33" t="s">
        <v>0</v>
      </c>
      <c r="C5" s="26" t="s">
        <v>14</v>
      </c>
      <c r="D5" s="26" t="s">
        <v>15</v>
      </c>
      <c r="E5" s="26" t="s">
        <v>17</v>
      </c>
      <c r="F5" s="26" t="s">
        <v>16</v>
      </c>
      <c r="G5" s="29" t="s">
        <v>12</v>
      </c>
      <c r="H5" s="29"/>
      <c r="I5" s="29"/>
      <c r="J5" s="29"/>
      <c r="K5" s="29"/>
      <c r="L5" s="29"/>
    </row>
    <row r="6" spans="1:12" ht="27" customHeight="1">
      <c r="A6" s="31"/>
      <c r="B6" s="33"/>
      <c r="C6" s="27"/>
      <c r="D6" s="27"/>
      <c r="E6" s="27"/>
      <c r="F6" s="27"/>
      <c r="G6" s="26" t="s">
        <v>10</v>
      </c>
      <c r="H6" s="26" t="s">
        <v>11</v>
      </c>
      <c r="I6" s="26" t="s">
        <v>18</v>
      </c>
      <c r="J6" s="26" t="s">
        <v>19</v>
      </c>
      <c r="K6" s="26" t="s">
        <v>21</v>
      </c>
      <c r="L6" s="10" t="s">
        <v>13</v>
      </c>
    </row>
    <row r="7" spans="1:14" ht="145.5" customHeight="1">
      <c r="A7" s="32"/>
      <c r="B7" s="33"/>
      <c r="C7" s="28"/>
      <c r="D7" s="28"/>
      <c r="E7" s="28"/>
      <c r="F7" s="28"/>
      <c r="G7" s="28"/>
      <c r="H7" s="28"/>
      <c r="I7" s="28"/>
      <c r="J7" s="28"/>
      <c r="K7" s="28"/>
      <c r="L7" s="11" t="s">
        <v>20</v>
      </c>
      <c r="N7" s="22"/>
    </row>
    <row r="8" spans="1:17" ht="16.5" customHeight="1" hidden="1">
      <c r="A8" s="5"/>
      <c r="B8" s="10"/>
      <c r="C8" s="12"/>
      <c r="D8" s="12"/>
      <c r="E8" s="12"/>
      <c r="F8" s="12"/>
      <c r="G8" s="12"/>
      <c r="H8" s="12"/>
      <c r="I8" s="12"/>
      <c r="J8" s="12"/>
      <c r="K8" s="12"/>
      <c r="L8" s="12"/>
      <c r="M8" s="22"/>
      <c r="N8" s="22"/>
      <c r="O8" s="22"/>
      <c r="P8" s="22"/>
      <c r="Q8" s="21"/>
    </row>
    <row r="9" spans="1:17" ht="15">
      <c r="A9" s="4"/>
      <c r="B9" s="12" t="s">
        <v>1</v>
      </c>
      <c r="C9" s="13">
        <v>106803</v>
      </c>
      <c r="D9" s="13">
        <v>270850.5</v>
      </c>
      <c r="E9" s="13">
        <v>3220</v>
      </c>
      <c r="F9" s="13">
        <f>D9-C9-E9</f>
        <v>160827.5</v>
      </c>
      <c r="G9" s="13">
        <v>36772.2</v>
      </c>
      <c r="H9" s="13">
        <v>44251.2</v>
      </c>
      <c r="I9" s="19">
        <f>4910+12800</f>
        <v>17710</v>
      </c>
      <c r="J9" s="13">
        <f>628.9+1318.5</f>
        <v>1947.4</v>
      </c>
      <c r="K9" s="13">
        <v>60146.7</v>
      </c>
      <c r="L9" s="13">
        <v>60146.7</v>
      </c>
      <c r="M9" s="18">
        <f>N9-F9</f>
        <v>0</v>
      </c>
      <c r="N9" s="18">
        <f>G9+H9+I9+J9+K9</f>
        <v>160827.5</v>
      </c>
      <c r="O9" s="18">
        <f>N9-K9-J9-H9-G9</f>
        <v>17710.000000000015</v>
      </c>
      <c r="P9" s="18">
        <f>N9+C9+E9</f>
        <v>270850.5</v>
      </c>
      <c r="Q9" s="21"/>
    </row>
    <row r="10" spans="1:17" ht="15">
      <c r="A10" s="4"/>
      <c r="B10" s="12" t="s">
        <v>2</v>
      </c>
      <c r="C10" s="13">
        <v>25743</v>
      </c>
      <c r="D10" s="13">
        <v>243389.2</v>
      </c>
      <c r="E10" s="13">
        <v>464.8</v>
      </c>
      <c r="F10" s="13">
        <f aca="true" t="shared" si="0" ref="F10:F15">D10-C10-E10</f>
        <v>217181.40000000002</v>
      </c>
      <c r="G10" s="13">
        <v>18436.2</v>
      </c>
      <c r="H10" s="13">
        <v>36552.8</v>
      </c>
      <c r="I10" s="19">
        <f>2359.1+6400+15842.9</f>
        <v>24602</v>
      </c>
      <c r="J10" s="13">
        <f>289.2+616</f>
        <v>905.2</v>
      </c>
      <c r="K10" s="13">
        <v>136685.2</v>
      </c>
      <c r="L10" s="13">
        <v>79773.8</v>
      </c>
      <c r="M10" s="18">
        <f aca="true" t="shared" si="1" ref="M10:M16">N10-F10</f>
        <v>0</v>
      </c>
      <c r="N10" s="18">
        <f>G10+H10+I10+J10+K10</f>
        <v>217181.40000000002</v>
      </c>
      <c r="O10" s="18">
        <f aca="true" t="shared" si="2" ref="O9:O17">N10-K10-J10-H10-G10</f>
        <v>24602.00000000001</v>
      </c>
      <c r="P10" s="18">
        <f aca="true" t="shared" si="3" ref="P10:P17">N10+C10+E10</f>
        <v>243389.2</v>
      </c>
      <c r="Q10" s="21"/>
    </row>
    <row r="11" spans="1:17" ht="15">
      <c r="A11" s="4"/>
      <c r="B11" s="12" t="s">
        <v>3</v>
      </c>
      <c r="C11" s="13">
        <v>2048</v>
      </c>
      <c r="D11" s="13">
        <v>47634.3</v>
      </c>
      <c r="E11" s="13">
        <v>0</v>
      </c>
      <c r="F11" s="13">
        <f t="shared" si="0"/>
        <v>45586.3</v>
      </c>
      <c r="G11" s="13">
        <v>899.9</v>
      </c>
      <c r="H11" s="13">
        <v>5035.3</v>
      </c>
      <c r="I11" s="19">
        <v>1583.2</v>
      </c>
      <c r="J11" s="13">
        <f>7.5+238.9</f>
        <v>246.4</v>
      </c>
      <c r="K11" s="13">
        <v>37821.5</v>
      </c>
      <c r="L11" s="13">
        <v>8874</v>
      </c>
      <c r="M11" s="18">
        <f t="shared" si="1"/>
        <v>0</v>
      </c>
      <c r="N11" s="18">
        <f aca="true" t="shared" si="4" ref="N11:N16">G11+H11+I11+J11+K11</f>
        <v>45586.3</v>
      </c>
      <c r="O11" s="18">
        <f t="shared" si="2"/>
        <v>1583.200000000003</v>
      </c>
      <c r="P11" s="18">
        <f t="shared" si="3"/>
        <v>47634.3</v>
      </c>
      <c r="Q11" s="21"/>
    </row>
    <row r="12" spans="1:17" ht="15">
      <c r="A12" s="4"/>
      <c r="B12" s="12" t="s">
        <v>5</v>
      </c>
      <c r="C12" s="13">
        <v>2655</v>
      </c>
      <c r="D12" s="13">
        <v>65740.8</v>
      </c>
      <c r="E12" s="13">
        <v>0</v>
      </c>
      <c r="F12" s="13">
        <f t="shared" si="0"/>
        <v>63085.8</v>
      </c>
      <c r="G12" s="13">
        <v>1076.7</v>
      </c>
      <c r="H12" s="13">
        <v>4255.8</v>
      </c>
      <c r="I12" s="19"/>
      <c r="J12" s="13">
        <f>15+227.5</f>
        <v>242.5</v>
      </c>
      <c r="K12" s="13">
        <v>57510.8</v>
      </c>
      <c r="L12" s="13">
        <v>36648.5</v>
      </c>
      <c r="M12" s="18">
        <f t="shared" si="1"/>
        <v>0</v>
      </c>
      <c r="N12" s="18">
        <f t="shared" si="4"/>
        <v>63085.8</v>
      </c>
      <c r="O12" s="18">
        <f t="shared" si="2"/>
        <v>0</v>
      </c>
      <c r="P12" s="18">
        <f t="shared" si="3"/>
        <v>65740.8</v>
      </c>
      <c r="Q12" s="21"/>
    </row>
    <row r="13" spans="1:17" ht="15">
      <c r="A13" s="4"/>
      <c r="B13" s="12" t="s">
        <v>6</v>
      </c>
      <c r="C13" s="13">
        <v>2150</v>
      </c>
      <c r="D13" s="13">
        <v>159652.7</v>
      </c>
      <c r="E13" s="13">
        <v>0</v>
      </c>
      <c r="F13" s="13">
        <f t="shared" si="0"/>
        <v>157502.7</v>
      </c>
      <c r="G13" s="13">
        <v>812.5</v>
      </c>
      <c r="H13" s="13">
        <v>5411.3</v>
      </c>
      <c r="I13" s="19"/>
      <c r="J13" s="13">
        <f>363.4+229.5</f>
        <v>592.9</v>
      </c>
      <c r="K13" s="13">
        <v>150686</v>
      </c>
      <c r="L13" s="13">
        <v>124378.2</v>
      </c>
      <c r="M13" s="18">
        <f t="shared" si="1"/>
        <v>0</v>
      </c>
      <c r="N13" s="18">
        <f t="shared" si="4"/>
        <v>157502.7</v>
      </c>
      <c r="O13" s="18">
        <f t="shared" si="2"/>
        <v>1.1823431123048067E-11</v>
      </c>
      <c r="P13" s="18">
        <f t="shared" si="3"/>
        <v>159652.7</v>
      </c>
      <c r="Q13" s="21"/>
    </row>
    <row r="14" spans="1:17" ht="15">
      <c r="A14" s="4"/>
      <c r="B14" s="12" t="s">
        <v>7</v>
      </c>
      <c r="C14" s="13">
        <v>10226</v>
      </c>
      <c r="D14" s="13">
        <v>51499</v>
      </c>
      <c r="E14" s="13">
        <v>0</v>
      </c>
      <c r="F14" s="13">
        <f t="shared" si="0"/>
        <v>41273</v>
      </c>
      <c r="G14" s="13">
        <v>1215.1</v>
      </c>
      <c r="H14" s="13">
        <v>0</v>
      </c>
      <c r="I14" s="19">
        <v>275.6</v>
      </c>
      <c r="J14" s="13">
        <f>13.4+227.5</f>
        <v>240.9</v>
      </c>
      <c r="K14" s="13">
        <v>39541.4</v>
      </c>
      <c r="L14" s="13">
        <v>15170.7</v>
      </c>
      <c r="M14" s="18">
        <f t="shared" si="1"/>
        <v>0</v>
      </c>
      <c r="N14" s="18">
        <f t="shared" si="4"/>
        <v>41273</v>
      </c>
      <c r="O14" s="18">
        <f t="shared" si="2"/>
        <v>275.59999999999854</v>
      </c>
      <c r="P14" s="18">
        <f t="shared" si="3"/>
        <v>51499</v>
      </c>
      <c r="Q14" s="21"/>
    </row>
    <row r="15" spans="1:17" ht="15">
      <c r="A15" s="4"/>
      <c r="B15" s="12" t="s">
        <v>4</v>
      </c>
      <c r="C15" s="13">
        <v>7160</v>
      </c>
      <c r="D15" s="13">
        <v>285200.9</v>
      </c>
      <c r="E15" s="13">
        <v>0</v>
      </c>
      <c r="F15" s="13">
        <f t="shared" si="0"/>
        <v>278040.9</v>
      </c>
      <c r="G15" s="13">
        <v>3197.3</v>
      </c>
      <c r="H15" s="13">
        <v>9460.7</v>
      </c>
      <c r="I15" s="19">
        <v>1327.9</v>
      </c>
      <c r="J15" s="13">
        <f>124+458.3</f>
        <v>582.3</v>
      </c>
      <c r="K15" s="13">
        <v>263472.7</v>
      </c>
      <c r="L15" s="13">
        <v>204859.3</v>
      </c>
      <c r="M15" s="18">
        <f t="shared" si="1"/>
        <v>0</v>
      </c>
      <c r="N15" s="18">
        <f t="shared" si="4"/>
        <v>278040.9</v>
      </c>
      <c r="O15" s="18">
        <f t="shared" si="2"/>
        <v>1327.9000000000115</v>
      </c>
      <c r="P15" s="18">
        <f t="shared" si="3"/>
        <v>285200.9</v>
      </c>
      <c r="Q15" s="21"/>
    </row>
    <row r="16" spans="1:17" ht="15">
      <c r="A16" s="4"/>
      <c r="B16" s="12" t="s">
        <v>8</v>
      </c>
      <c r="C16" s="13">
        <v>8276</v>
      </c>
      <c r="D16" s="13">
        <v>153939.1</v>
      </c>
      <c r="E16" s="13">
        <v>0</v>
      </c>
      <c r="F16" s="13">
        <f>D16-C16-E16</f>
        <v>145663.1</v>
      </c>
      <c r="G16" s="13">
        <v>3410.3</v>
      </c>
      <c r="H16" s="13">
        <v>9075.3</v>
      </c>
      <c r="I16" s="19">
        <f>3832.3+6008.7</f>
        <v>9841</v>
      </c>
      <c r="J16" s="13">
        <f>4655.6+455.3</f>
        <v>5110.900000000001</v>
      </c>
      <c r="K16" s="13">
        <v>118225.6</v>
      </c>
      <c r="L16" s="13">
        <v>58579.2</v>
      </c>
      <c r="M16" s="18">
        <f t="shared" si="1"/>
        <v>0</v>
      </c>
      <c r="N16" s="18">
        <f t="shared" si="4"/>
        <v>145663.1</v>
      </c>
      <c r="O16" s="18">
        <f t="shared" si="2"/>
        <v>9841</v>
      </c>
      <c r="P16" s="18">
        <f t="shared" si="3"/>
        <v>153939.1</v>
      </c>
      <c r="Q16" s="21"/>
    </row>
    <row r="17" spans="1:17" ht="14.25">
      <c r="A17" s="4"/>
      <c r="B17" s="14" t="s">
        <v>9</v>
      </c>
      <c r="C17" s="15">
        <f>SUM(C9:C16)</f>
        <v>165061</v>
      </c>
      <c r="D17" s="15">
        <v>938649.8</v>
      </c>
      <c r="E17" s="15">
        <f aca="true" t="shared" si="5" ref="E17:J17">SUM(E9:E16)</f>
        <v>3684.8</v>
      </c>
      <c r="F17" s="15">
        <f>SUM(F9:F16)</f>
        <v>1109160.7</v>
      </c>
      <c r="G17" s="15">
        <f t="shared" si="5"/>
        <v>65820.2</v>
      </c>
      <c r="H17" s="15">
        <f t="shared" si="5"/>
        <v>114042.40000000001</v>
      </c>
      <c r="I17" s="15">
        <f t="shared" si="5"/>
        <v>55339.7</v>
      </c>
      <c r="J17" s="15">
        <f t="shared" si="5"/>
        <v>9868.5</v>
      </c>
      <c r="K17" s="15">
        <f>SUM(K9:K16)</f>
        <v>864089.9</v>
      </c>
      <c r="L17" s="15">
        <f>SUM(L9:L16)</f>
        <v>588430.3999999999</v>
      </c>
      <c r="M17" s="18"/>
      <c r="N17" s="18">
        <f>N9+N10+N11+N12+N13+N14+N15+N16</f>
        <v>1109160.7</v>
      </c>
      <c r="O17" s="18">
        <f t="shared" si="2"/>
        <v>55339.699999999924</v>
      </c>
      <c r="P17" s="18">
        <f t="shared" si="3"/>
        <v>1277906.5</v>
      </c>
      <c r="Q17" s="21"/>
    </row>
    <row r="18" spans="1:16" s="8" customFormat="1" ht="15.75" customHeight="1">
      <c r="A18" s="7"/>
      <c r="B18" s="7"/>
      <c r="C18" s="20"/>
      <c r="D18" s="20"/>
      <c r="E18" s="20"/>
      <c r="F18" s="20"/>
      <c r="M18" s="20"/>
      <c r="N18" s="20"/>
      <c r="O18" s="20"/>
      <c r="P18" s="20"/>
    </row>
    <row r="19" spans="3:14" ht="12.75" customHeight="1" hidden="1">
      <c r="C19" s="21"/>
      <c r="D19" s="18">
        <f>C9+E9+N9</f>
        <v>270850.5</v>
      </c>
      <c r="E19" s="21"/>
      <c r="F19" s="21"/>
      <c r="G19" s="6"/>
      <c r="N19" s="22"/>
    </row>
    <row r="20" spans="3:14" ht="12.75" customHeight="1" hidden="1">
      <c r="C20" s="21"/>
      <c r="D20" s="18">
        <f aca="true" t="shared" si="6" ref="D20:D27">C10+E10+N10</f>
        <v>243389.2</v>
      </c>
      <c r="E20" s="18"/>
      <c r="F20" s="21"/>
      <c r="N20" s="22"/>
    </row>
    <row r="21" spans="3:14" ht="12.75" customHeight="1" hidden="1">
      <c r="C21" s="21"/>
      <c r="D21" s="18">
        <f t="shared" si="6"/>
        <v>47634.3</v>
      </c>
      <c r="E21" s="18"/>
      <c r="F21" s="21"/>
      <c r="N21" s="22"/>
    </row>
    <row r="22" spans="3:6" ht="12.75" hidden="1">
      <c r="C22" s="21"/>
      <c r="D22" s="18">
        <f t="shared" si="6"/>
        <v>65740.8</v>
      </c>
      <c r="E22" s="18"/>
      <c r="F22" s="21"/>
    </row>
    <row r="23" spans="3:6" ht="12.75" hidden="1">
      <c r="C23" s="21"/>
      <c r="D23" s="18">
        <f t="shared" si="6"/>
        <v>159652.7</v>
      </c>
      <c r="E23" s="18"/>
      <c r="F23" s="21"/>
    </row>
    <row r="24" spans="3:6" ht="12.75" hidden="1">
      <c r="C24" s="21"/>
      <c r="D24" s="18">
        <f t="shared" si="6"/>
        <v>51499</v>
      </c>
      <c r="E24" s="18"/>
      <c r="F24" s="21"/>
    </row>
    <row r="25" spans="3:6" ht="12.75" hidden="1">
      <c r="C25" s="21"/>
      <c r="D25" s="18">
        <f t="shared" si="6"/>
        <v>285200.9</v>
      </c>
      <c r="E25" s="18"/>
      <c r="F25" s="21"/>
    </row>
    <row r="26" spans="3:6" ht="12.75" hidden="1">
      <c r="C26" s="21"/>
      <c r="D26" s="18">
        <f t="shared" si="6"/>
        <v>153939.1</v>
      </c>
      <c r="E26" s="18"/>
      <c r="F26" s="21"/>
    </row>
    <row r="27" spans="3:6" ht="12.75" hidden="1">
      <c r="C27" s="21"/>
      <c r="D27" s="18">
        <f t="shared" si="6"/>
        <v>1277906.5</v>
      </c>
      <c r="E27" s="18"/>
      <c r="F27" s="21"/>
    </row>
    <row r="28" spans="3:6" ht="12.75" hidden="1">
      <c r="C28" s="21"/>
      <c r="D28" s="25"/>
      <c r="E28" s="18"/>
      <c r="F28" s="21"/>
    </row>
    <row r="29" spans="3:6" ht="12.75" hidden="1">
      <c r="C29" s="21"/>
      <c r="D29" s="22"/>
      <c r="E29" s="21"/>
      <c r="F29" s="21"/>
    </row>
    <row r="30" spans="3:6" ht="12.75" hidden="1">
      <c r="C30" s="21"/>
      <c r="D30" s="22"/>
      <c r="E30" s="21"/>
      <c r="F30" s="21"/>
    </row>
    <row r="31" spans="3:6" ht="12.75">
      <c r="C31" s="21"/>
      <c r="D31" s="22"/>
      <c r="E31" s="21"/>
      <c r="F31" s="21"/>
    </row>
    <row r="32" ht="12.75">
      <c r="D32" s="22"/>
    </row>
    <row r="33" spans="2:12" ht="18.75">
      <c r="B33" s="23" t="s">
        <v>23</v>
      </c>
      <c r="C33" s="24"/>
      <c r="D33" s="24"/>
      <c r="E33" s="24"/>
      <c r="F33" s="24"/>
      <c r="G33" s="24"/>
      <c r="H33" s="24"/>
      <c r="I33" s="24"/>
      <c r="J33" s="6"/>
      <c r="K33" s="6"/>
      <c r="L33" s="6"/>
    </row>
    <row r="34" spans="2:9" ht="18.75">
      <c r="B34" s="23" t="s">
        <v>24</v>
      </c>
      <c r="C34" s="23"/>
      <c r="D34" s="23"/>
      <c r="E34" s="23"/>
      <c r="F34" s="23"/>
      <c r="G34" s="23"/>
      <c r="H34" s="23" t="s">
        <v>22</v>
      </c>
      <c r="I34" s="23"/>
    </row>
    <row r="38" ht="12.75">
      <c r="L38" s="6"/>
    </row>
    <row r="41" ht="12.75">
      <c r="L41" s="9"/>
    </row>
    <row r="43" ht="12.75">
      <c r="L43" s="6"/>
    </row>
    <row r="45" ht="12.75">
      <c r="I45" s="6"/>
    </row>
    <row r="48" ht="12.75">
      <c r="I48" s="6"/>
    </row>
    <row r="50" ht="12.75">
      <c r="I50" s="6"/>
    </row>
  </sheetData>
  <sheetProtection/>
  <mergeCells count="14">
    <mergeCell ref="B2:L2"/>
    <mergeCell ref="J6:J7"/>
    <mergeCell ref="I6:I7"/>
    <mergeCell ref="C3:I3"/>
    <mergeCell ref="D5:D7"/>
    <mergeCell ref="C5:C7"/>
    <mergeCell ref="E5:E7"/>
    <mergeCell ref="F5:F7"/>
    <mergeCell ref="G5:L5"/>
    <mergeCell ref="K6:K7"/>
    <mergeCell ref="A5:A7"/>
    <mergeCell ref="B5:B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Феоктистова Татьяна Павловна</cp:lastModifiedBy>
  <cp:lastPrinted>2018-03-05T05:56:19Z</cp:lastPrinted>
  <dcterms:created xsi:type="dcterms:W3CDTF">2004-06-18T05:29:07Z</dcterms:created>
  <dcterms:modified xsi:type="dcterms:W3CDTF">2019-06-19T10:56:10Z</dcterms:modified>
  <cp:category/>
  <cp:version/>
  <cp:contentType/>
  <cp:contentStatus/>
</cp:coreProperties>
</file>